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J63" i="1"/>
  <c r="J71" i="1" s="1"/>
  <c r="E45" i="1" s="1"/>
  <c r="D44" i="1"/>
  <c r="C44" i="1"/>
  <c r="E32" i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B25" i="1" l="1"/>
  <c r="B27" i="1" s="1"/>
  <c r="E21" i="1"/>
  <c r="E4" i="1"/>
</calcChain>
</file>

<file path=xl/sharedStrings.xml><?xml version="1.0" encoding="utf-8"?>
<sst xmlns="http://schemas.openxmlformats.org/spreadsheetml/2006/main" count="214" uniqueCount="105">
  <si>
    <t xml:space="preserve"> 4484 - б-р Солнечный, д.10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</si>
  <si>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</si>
  <si>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</si>
  <si>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</si>
  <si>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</si>
  <si>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</si>
  <si>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</si>
  <si>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</si>
  <si>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</si>
  <si>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</si>
  <si>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</si>
  <si>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</si>
  <si>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</si>
  <si>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Электроэнергия (счетчики)</t>
  </si>
  <si>
    <t xml:space="preserve"> Электроэнергия кладовки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</si>
  <si>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</si>
  <si>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</si>
  <si>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</si>
  <si>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</si>
  <si>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Абонентская плата за видеонаблюдение</t>
  </si>
  <si>
    <t xml:space="preserve"> Обслуживание пожарной сигнализации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</si>
  <si>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</si>
  <si>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</si>
  <si>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</si>
  <si>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</si>
  <si>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Видеонаблюдение и домофон</t>
  </si>
  <si>
    <t xml:space="preserve"> Итого по 4484: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</si>
  <si>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</si>
  <si>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</si>
  <si>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</si>
  <si>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</si>
  <si>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</si>
  <si>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месяц</t>
  </si>
  <si>
    <t>Начислено</t>
  </si>
  <si>
    <t>Оплачено</t>
  </si>
  <si>
    <t>Оплачено ООО "АН "Лидер"</t>
  </si>
  <si>
    <t>остаток средств на балансе дома</t>
  </si>
  <si>
    <t>дата</t>
  </si>
  <si>
    <t>Поставщик услуги</t>
  </si>
  <si>
    <t>наименование работ</t>
  </si>
  <si>
    <t>стоимость</t>
  </si>
  <si>
    <t>перенос остатка с 2022г</t>
  </si>
  <si>
    <t>ИП Веденкин</t>
  </si>
  <si>
    <t>уборка снега</t>
  </si>
  <si>
    <t>январь</t>
  </si>
  <si>
    <t>Калькуляция</t>
  </si>
  <si>
    <t>замена корен. Крана</t>
  </si>
  <si>
    <t>февраль</t>
  </si>
  <si>
    <t>март</t>
  </si>
  <si>
    <t>ИП Сусликов</t>
  </si>
  <si>
    <t>сетка (ограждение)</t>
  </si>
  <si>
    <t>апрель</t>
  </si>
  <si>
    <t>май</t>
  </si>
  <si>
    <t>ИП Сергеев В.А.</t>
  </si>
  <si>
    <t>изготовл. Ключей</t>
  </si>
  <si>
    <t>монтаж сенсора</t>
  </si>
  <si>
    <t>июнь</t>
  </si>
  <si>
    <t>замена на стояке</t>
  </si>
  <si>
    <t>восстан. Герметичн. Стояка</t>
  </si>
  <si>
    <t>июль</t>
  </si>
  <si>
    <t>монтаж кранов для уборки МОП</t>
  </si>
  <si>
    <t>замена вводных задвижек</t>
  </si>
  <si>
    <t>август</t>
  </si>
  <si>
    <t>установка заглушки ЦО</t>
  </si>
  <si>
    <t>сентябрь</t>
  </si>
  <si>
    <t>ИП Алиев Р.Я.</t>
  </si>
  <si>
    <t>замена светильника</t>
  </si>
  <si>
    <t>октябрь</t>
  </si>
  <si>
    <t>замена светильников</t>
  </si>
  <si>
    <t>замена доводчика</t>
  </si>
  <si>
    <t>ноябрь</t>
  </si>
  <si>
    <t>замена личинки замка</t>
  </si>
  <si>
    <t>замена пружины</t>
  </si>
  <si>
    <t>декабрь</t>
  </si>
  <si>
    <t>ИП Мртян</t>
  </si>
  <si>
    <t>замена дверной ручки</t>
  </si>
  <si>
    <t>итого</t>
  </si>
  <si>
    <t>покраска входных дверей</t>
  </si>
  <si>
    <t>замена кранов</t>
  </si>
  <si>
    <t>ИП Новикова</t>
  </si>
  <si>
    <t>вывоз мусора</t>
  </si>
  <si>
    <t>наряд заказ</t>
  </si>
  <si>
    <t>ключи</t>
  </si>
  <si>
    <t>ИП Бадалян</t>
  </si>
  <si>
    <t>ИП Хакимов</t>
  </si>
  <si>
    <t>замена крана</t>
  </si>
  <si>
    <t>замена замка</t>
  </si>
  <si>
    <t>замена крана шарового</t>
  </si>
  <si>
    <t>замена корен. крана</t>
  </si>
  <si>
    <t>установка урн уличных</t>
  </si>
  <si>
    <t>замена выключ. В подвале</t>
  </si>
  <si>
    <t>ремонт дрен. Лотка</t>
  </si>
  <si>
    <t>ООО ИВС</t>
  </si>
  <si>
    <t>аккум и ивещ. Пожарный</t>
  </si>
  <si>
    <t>замена уч. Канализации</t>
  </si>
  <si>
    <t>замена картр. Мех. Оч.</t>
  </si>
  <si>
    <t>замена воздухоот.</t>
  </si>
  <si>
    <t>замена задвижки на сист ГВС</t>
  </si>
  <si>
    <t>Расходы всего</t>
  </si>
  <si>
    <t>замена ручки входной двери</t>
  </si>
  <si>
    <t>установка доводчика</t>
  </si>
  <si>
    <t>замена защелки двери</t>
  </si>
  <si>
    <t>замена муфты на леж.</t>
  </si>
  <si>
    <t>замена противоп. Ручки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</si>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</sst>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\ ##0.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62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2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2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0" fontId="12" fillId="4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wrapText="1"/>
    </xf>
    <xf numFmtId="4" fontId="12" fillId="2" borderId="5" xfId="0" applyNumberFormat="1" applyFont="1" applyFill="1" applyBorder="1" applyAlignment="1">
      <alignment wrapText="1"/>
    </xf>
    <xf numFmtId="4" fontId="13" fillId="2" borderId="5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wrapText="1"/>
    </xf>
    <xf numFmtId="14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43" fontId="14" fillId="2" borderId="5" xfId="0" applyNumberFormat="1" applyFont="1" applyFill="1" applyBorder="1" applyAlignment="1">
      <alignment wrapText="1"/>
    </xf>
    <xf numFmtId="43" fontId="14" fillId="0" borderId="5" xfId="0" applyNumberFormat="1" applyFont="1" applyFill="1" applyBorder="1" applyAlignment="1">
      <alignment wrapText="1"/>
    </xf>
    <xf numFmtId="4" fontId="0" fillId="0" borderId="5" xfId="0" applyNumberFormat="1" applyBorder="1" applyAlignment="1">
      <alignment wrapText="1"/>
    </xf>
    <xf numFmtId="14" fontId="0" fillId="2" borderId="5" xfId="0" applyNumberFormat="1" applyFill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14" fontId="0" fillId="0" borderId="5" xfId="0" applyNumberFormat="1" applyBorder="1" applyAlignment="1">
      <alignment wrapText="1"/>
    </xf>
    <xf numFmtId="43" fontId="0" fillId="2" borderId="5" xfId="0" applyNumberFormat="1" applyFill="1" applyBorder="1" applyAlignment="1">
      <alignment wrapText="1"/>
    </xf>
    <xf numFmtId="4" fontId="0" fillId="2" borderId="7" xfId="0" applyNumberForma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horizontal="left" wrapText="1"/>
    </xf>
    <xf numFmtId="4" fontId="15" fillId="0" borderId="0" xfId="0" applyNumberFormat="1" applyFont="1" applyAlignment="1">
      <alignment wrapText="1"/>
    </xf>
    <xf numFmtId="43" fontId="0" fillId="0" borderId="5" xfId="0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6" fillId="0" borderId="0" xfId="0" applyNumberFormat="1" applyFont="1" applyAlignment="1">
      <alignment wrapText="1"/>
    </xf>
    <xf numFmtId="0" fontId="16" fillId="5" borderId="0" xfId="0" applyFont="1" applyFill="1" applyAlignment="1">
      <alignment wrapText="1"/>
    </xf>
    <xf numFmtId="4" fontId="16" fillId="0" borderId="0" xfId="0" applyNumberFormat="1" applyFont="1" applyAlignment="1">
      <alignment wrapText="1"/>
    </xf>
    <xf numFmtId="43" fontId="0" fillId="0" borderId="5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6" fillId="0" borderId="0" xfId="0" applyFont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A27" sqref="A27"/>
    </sheetView>
  </sheetViews>
  <sheetFormatPr defaultRowHeight="15" x14ac:dyDescent="0.25"/>
  <cols>
    <col min="1" max="1" width="36.28515625" customWidth="1"/>
    <col min="2" max="2" width="9.28515625" customWidth="1"/>
    <col min="3" max="3" width="11.42578125" customWidth="1"/>
    <col min="4" max="5" width="14.85546875" customWidth="1"/>
    <col min="6" max="6" width="12.42578125" customWidth="1"/>
    <col min="7" max="7" width="12.85546875" customWidth="1"/>
    <col min="8" max="8" width="14.42578125" customWidth="1"/>
    <col min="9" max="9" width="12.140625" customWidth="1"/>
    <col min="10" max="10" width="13.85546875" customWidth="1"/>
    <col min="13" max="13" width="14.140625" customWidth="1"/>
    <col min="14" max="14" width="12.140625" customWidth="1"/>
    <col min="15" max="15" width="12.42578125" customWidth="1"/>
    <col min="16" max="16" width="13.5703125" customWidth="1"/>
  </cols>
  <sheetData>
    <row r="1" spans="1:6" x14ac:dyDescent="0.25">
      <c r="A1" s="57" t="s">
        <v>0</v>
      </c>
      <c r="B1" s="58"/>
      <c r="C1" s="58"/>
      <c r="D1" s="58"/>
      <c r="E1" s="58"/>
      <c r="F1" s="58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306543.56</v>
      </c>
      <c r="C3" s="5">
        <v>2332933.7999999998</v>
      </c>
      <c r="D3" s="5">
        <v>2345284.7799999998</v>
      </c>
      <c r="E3" s="5">
        <v>2332933.7999999998</v>
      </c>
      <c r="F3" s="5">
        <v>294670.39</v>
      </c>
    </row>
    <row r="4" spans="1:6" x14ac:dyDescent="0.25">
      <c r="A4" s="3" t="s">
        <v>8</v>
      </c>
      <c r="B4" s="6">
        <v>43587.6</v>
      </c>
      <c r="C4" s="5">
        <v>331695</v>
      </c>
      <c r="D4" s="5">
        <v>333385.64</v>
      </c>
      <c r="E4" s="5">
        <f>B26</f>
        <v>244139.03</v>
      </c>
      <c r="F4" s="5">
        <v>41896.959999999999</v>
      </c>
    </row>
    <row r="5" spans="1:6" x14ac:dyDescent="0.25">
      <c r="A5" s="3" t="s">
        <v>9</v>
      </c>
      <c r="B5" s="4">
        <v>103930.75</v>
      </c>
      <c r="C5" s="5">
        <v>781614.48</v>
      </c>
      <c r="D5" s="5">
        <v>791957.1</v>
      </c>
      <c r="E5" s="5">
        <v>781614.48</v>
      </c>
      <c r="F5" s="5">
        <v>93588.13</v>
      </c>
    </row>
    <row r="6" spans="1:6" x14ac:dyDescent="0.25">
      <c r="A6" s="3" t="s">
        <v>10</v>
      </c>
      <c r="B6" s="6">
        <v>2327.42</v>
      </c>
      <c r="C6" s="5">
        <v>14844.17</v>
      </c>
      <c r="D6" s="5">
        <v>13455.12</v>
      </c>
      <c r="E6" s="5">
        <v>14844.17</v>
      </c>
      <c r="F6" s="5">
        <v>3716.47</v>
      </c>
    </row>
    <row r="7" spans="1:6" x14ac:dyDescent="0.25">
      <c r="A7" s="3" t="s">
        <v>11</v>
      </c>
      <c r="B7" s="4">
        <v>52488.2</v>
      </c>
      <c r="C7" s="5">
        <v>606574.24</v>
      </c>
      <c r="D7" s="5">
        <v>579740.44999999995</v>
      </c>
      <c r="E7" s="5">
        <v>606574.24</v>
      </c>
      <c r="F7" s="5">
        <v>79321.990000000005</v>
      </c>
    </row>
    <row r="8" spans="1:6" x14ac:dyDescent="0.25">
      <c r="A8" s="3" t="s">
        <v>12</v>
      </c>
      <c r="B8" s="6">
        <v>60744.75</v>
      </c>
      <c r="C8" s="5">
        <v>648980.9</v>
      </c>
      <c r="D8" s="5">
        <v>621952.36</v>
      </c>
      <c r="E8" s="5">
        <v>648980.9</v>
      </c>
      <c r="F8" s="5">
        <v>87773.29</v>
      </c>
    </row>
    <row r="9" spans="1:6" x14ac:dyDescent="0.25">
      <c r="A9" s="3" t="s">
        <v>13</v>
      </c>
      <c r="B9" s="4">
        <v>4358.95</v>
      </c>
      <c r="C9" s="5">
        <v>8194.2000000000007</v>
      </c>
      <c r="D9" s="5">
        <v>6497.57</v>
      </c>
      <c r="E9" s="5">
        <v>8194.2000000000007</v>
      </c>
      <c r="F9" s="5">
        <v>6055.58</v>
      </c>
    </row>
    <row r="10" spans="1:6" x14ac:dyDescent="0.25">
      <c r="A10" s="3" t="s">
        <v>14</v>
      </c>
      <c r="B10" s="6">
        <v>3.71</v>
      </c>
      <c r="C10" s="5">
        <v>21</v>
      </c>
      <c r="D10" s="5">
        <v>24.71</v>
      </c>
      <c r="E10" s="5">
        <v>21</v>
      </c>
      <c r="F10" s="7" t="s">
        <v>15</v>
      </c>
    </row>
    <row r="11" spans="1:6" x14ac:dyDescent="0.25">
      <c r="A11" s="3" t="s">
        <v>16</v>
      </c>
      <c r="B11" s="4">
        <v>97923.12</v>
      </c>
      <c r="C11" s="5">
        <v>735390.6</v>
      </c>
      <c r="D11" s="5">
        <v>745213</v>
      </c>
      <c r="E11" s="5">
        <v>735390.6</v>
      </c>
      <c r="F11" s="5">
        <v>88100.72</v>
      </c>
    </row>
    <row r="12" spans="1:6" x14ac:dyDescent="0.25">
      <c r="A12" s="3" t="s">
        <v>17</v>
      </c>
      <c r="B12" s="6">
        <v>101704.28</v>
      </c>
      <c r="C12" s="5">
        <v>773955</v>
      </c>
      <c r="D12" s="5">
        <v>777899.66</v>
      </c>
      <c r="E12" s="5">
        <v>773955</v>
      </c>
      <c r="F12" s="5">
        <v>97759.62</v>
      </c>
    </row>
    <row r="13" spans="1:6" x14ac:dyDescent="0.25">
      <c r="A13" s="3" t="s">
        <v>18</v>
      </c>
      <c r="B13" s="4">
        <v>1730.49</v>
      </c>
      <c r="C13" s="5">
        <v>8428.23</v>
      </c>
      <c r="D13" s="5">
        <v>6988.21</v>
      </c>
      <c r="E13" s="5">
        <v>8428.23</v>
      </c>
      <c r="F13" s="5">
        <v>3170.51</v>
      </c>
    </row>
    <row r="14" spans="1:6" x14ac:dyDescent="0.25">
      <c r="A14" s="3" t="s">
        <v>19</v>
      </c>
      <c r="B14" s="6">
        <v>3413.25</v>
      </c>
      <c r="C14" s="5">
        <v>21600</v>
      </c>
      <c r="D14" s="5">
        <v>15865.91</v>
      </c>
      <c r="E14" s="5">
        <v>21600</v>
      </c>
      <c r="F14" s="5">
        <v>9147.34</v>
      </c>
    </row>
    <row r="15" spans="1:6" x14ac:dyDescent="0.25">
      <c r="A15" s="3" t="s">
        <v>20</v>
      </c>
      <c r="B15" s="4">
        <v>26487.79</v>
      </c>
      <c r="C15" s="5">
        <v>215976</v>
      </c>
      <c r="D15" s="5">
        <v>215901.77</v>
      </c>
      <c r="E15" s="5">
        <v>215976</v>
      </c>
      <c r="F15" s="5">
        <v>26562.02</v>
      </c>
    </row>
    <row r="16" spans="1:6" x14ac:dyDescent="0.25">
      <c r="A16" s="3" t="s">
        <v>21</v>
      </c>
      <c r="B16" s="6">
        <v>14201.61</v>
      </c>
      <c r="C16" s="5">
        <v>126784.26</v>
      </c>
      <c r="D16" s="5">
        <v>126165.68</v>
      </c>
      <c r="E16" s="5">
        <v>126784.26</v>
      </c>
      <c r="F16" s="5">
        <v>14820.19</v>
      </c>
    </row>
    <row r="17" spans="1:16" x14ac:dyDescent="0.25">
      <c r="A17" s="3" t="s">
        <v>22</v>
      </c>
      <c r="B17" s="4">
        <v>41819.35</v>
      </c>
      <c r="C17" s="5">
        <v>318427.2</v>
      </c>
      <c r="D17" s="5">
        <v>319691.77</v>
      </c>
      <c r="E17" s="5">
        <v>318427.2</v>
      </c>
      <c r="F17" s="5">
        <v>40554.78</v>
      </c>
    </row>
    <row r="18" spans="1:16" x14ac:dyDescent="0.25">
      <c r="A18" s="3" t="s">
        <v>23</v>
      </c>
      <c r="B18" s="6">
        <v>82898.880000000005</v>
      </c>
      <c r="C18" s="5">
        <v>617347.44999999995</v>
      </c>
      <c r="D18" s="5">
        <v>621218.25</v>
      </c>
      <c r="E18" s="5">
        <v>617347.44999999995</v>
      </c>
      <c r="F18" s="5">
        <v>79028.08</v>
      </c>
    </row>
    <row r="19" spans="1:16" x14ac:dyDescent="0.25">
      <c r="A19" s="3" t="s">
        <v>24</v>
      </c>
      <c r="B19" s="4">
        <v>15468.41</v>
      </c>
      <c r="C19" s="5">
        <v>131573.34</v>
      </c>
      <c r="D19" s="5">
        <v>131287.49</v>
      </c>
      <c r="E19" s="5">
        <v>131573.34</v>
      </c>
      <c r="F19" s="5">
        <v>15754.26</v>
      </c>
    </row>
    <row r="20" spans="1:16" x14ac:dyDescent="0.25">
      <c r="A20" s="3" t="s">
        <v>25</v>
      </c>
      <c r="B20" s="6">
        <v>101423.39</v>
      </c>
      <c r="C20" s="5">
        <v>829985.45</v>
      </c>
      <c r="D20" s="5">
        <v>836639.23</v>
      </c>
      <c r="E20" s="5">
        <v>829985.45</v>
      </c>
      <c r="F20" s="5">
        <v>94769.61</v>
      </c>
    </row>
    <row r="21" spans="1:16" x14ac:dyDescent="0.25">
      <c r="A21" s="8" t="s">
        <v>26</v>
      </c>
      <c r="B21" s="9">
        <v>1061055.51</v>
      </c>
      <c r="C21" s="10">
        <v>8504325.3200000003</v>
      </c>
      <c r="D21" s="10">
        <v>8489168.6999999993</v>
      </c>
      <c r="E21" s="10">
        <f>SUM(E3:E20)</f>
        <v>8416769.3499999996</v>
      </c>
      <c r="F21" s="10">
        <v>1076689.94</v>
      </c>
    </row>
    <row r="23" spans="1:16" x14ac:dyDescent="0.25">
      <c r="A23" s="11" t="s">
        <v>27</v>
      </c>
      <c r="B23" s="12"/>
    </row>
    <row r="24" spans="1:16" x14ac:dyDescent="0.25">
      <c r="A24" s="13" t="s">
        <v>28</v>
      </c>
      <c r="B24" s="14">
        <v>75100.820000000007</v>
      </c>
    </row>
    <row r="25" spans="1:16" x14ac:dyDescent="0.25">
      <c r="A25" s="13" t="s">
        <v>29</v>
      </c>
      <c r="B25" s="6">
        <f>D4</f>
        <v>333385.64</v>
      </c>
    </row>
    <row r="26" spans="1:16" x14ac:dyDescent="0.25">
      <c r="A26" s="13" t="s">
        <v>30</v>
      </c>
      <c r="B26" s="6">
        <v>244139.03</v>
      </c>
    </row>
    <row r="27" spans="1:16" x14ac:dyDescent="0.25">
      <c r="A27" s="15" t="s">
        <v>104</v>
      </c>
      <c r="B27" s="16">
        <f>B24+B25-B26</f>
        <v>164347.43000000002</v>
      </c>
    </row>
    <row r="29" spans="1:16" x14ac:dyDescent="0.25">
      <c r="A29" s="27"/>
      <c r="B29" s="27"/>
      <c r="C29" s="27"/>
      <c r="D29" s="27"/>
      <c r="E29" s="27"/>
      <c r="F29" s="28"/>
      <c r="G29" s="59" t="s">
        <v>31</v>
      </c>
      <c r="H29" s="60"/>
      <c r="I29" s="60"/>
      <c r="J29" s="60"/>
      <c r="K29" s="27"/>
      <c r="L29" s="27"/>
      <c r="M29" s="59" t="s">
        <v>31</v>
      </c>
      <c r="N29" s="60"/>
      <c r="O29" s="60"/>
      <c r="P29" s="60"/>
    </row>
    <row r="30" spans="1:16" ht="45" x14ac:dyDescent="0.25">
      <c r="A30" s="17" t="s">
        <v>32</v>
      </c>
      <c r="B30" s="17" t="s">
        <v>33</v>
      </c>
      <c r="C30" s="17" t="s">
        <v>34</v>
      </c>
      <c r="D30" s="17" t="s">
        <v>35</v>
      </c>
      <c r="E30" s="18" t="s">
        <v>36</v>
      </c>
      <c r="F30" s="29"/>
      <c r="G30" s="17" t="s">
        <v>37</v>
      </c>
      <c r="H30" s="17" t="s">
        <v>38</v>
      </c>
      <c r="I30" s="17" t="s">
        <v>39</v>
      </c>
      <c r="J30" s="17" t="s">
        <v>40</v>
      </c>
      <c r="K30" s="30"/>
      <c r="L30" s="30"/>
      <c r="M30" s="17" t="s">
        <v>37</v>
      </c>
      <c r="N30" s="17" t="s">
        <v>38</v>
      </c>
      <c r="O30" s="17" t="s">
        <v>39</v>
      </c>
      <c r="P30" s="17" t="s">
        <v>40</v>
      </c>
    </row>
    <row r="31" spans="1:16" ht="30" x14ac:dyDescent="0.25">
      <c r="A31" s="19" t="s">
        <v>41</v>
      </c>
      <c r="B31" s="20"/>
      <c r="C31" s="21">
        <v>75100.820000000007</v>
      </c>
      <c r="D31" s="21"/>
      <c r="E31" s="31"/>
      <c r="F31" s="28"/>
      <c r="G31" s="32">
        <v>44971</v>
      </c>
      <c r="H31" s="33" t="s">
        <v>42</v>
      </c>
      <c r="I31" s="33" t="s">
        <v>43</v>
      </c>
      <c r="J31" s="34">
        <v>6000</v>
      </c>
      <c r="K31" s="27"/>
      <c r="L31" s="27"/>
      <c r="M31" s="32"/>
      <c r="N31" s="33"/>
      <c r="O31" s="33"/>
      <c r="P31" s="35"/>
    </row>
    <row r="32" spans="1:16" ht="45" x14ac:dyDescent="0.25">
      <c r="A32" s="19" t="s">
        <v>44</v>
      </c>
      <c r="B32" s="20">
        <v>27641.25</v>
      </c>
      <c r="C32" s="20">
        <v>26520.98</v>
      </c>
      <c r="D32" s="20">
        <v>210</v>
      </c>
      <c r="E32" s="36">
        <f>C31+C32-J34-J35-J33+D32</f>
        <v>89644.36</v>
      </c>
      <c r="F32" s="28"/>
      <c r="G32" s="37">
        <v>44985</v>
      </c>
      <c r="H32" s="38" t="s">
        <v>42</v>
      </c>
      <c r="I32" s="38" t="s">
        <v>43</v>
      </c>
      <c r="J32" s="34">
        <v>4000</v>
      </c>
      <c r="K32" s="27"/>
      <c r="L32" s="27"/>
      <c r="M32" s="39">
        <v>45111</v>
      </c>
      <c r="N32" s="38" t="s">
        <v>45</v>
      </c>
      <c r="O32" s="38" t="s">
        <v>46</v>
      </c>
      <c r="P32" s="40">
        <v>4383.72</v>
      </c>
    </row>
    <row r="33" spans="1:16" ht="45" x14ac:dyDescent="0.25">
      <c r="A33" s="19" t="s">
        <v>47</v>
      </c>
      <c r="B33" s="20">
        <v>27641.25</v>
      </c>
      <c r="C33" s="20">
        <v>25035.98</v>
      </c>
      <c r="D33" s="20"/>
      <c r="E33" s="36">
        <f>C33+E32-J31-J32-J40-J36-J37-J38-J39</f>
        <v>74302.84</v>
      </c>
      <c r="F33" s="28"/>
      <c r="G33" s="37">
        <v>44943</v>
      </c>
      <c r="H33" s="38" t="s">
        <v>45</v>
      </c>
      <c r="I33" s="38" t="s">
        <v>46</v>
      </c>
      <c r="J33" s="34">
        <v>4493.72</v>
      </c>
      <c r="K33" s="27"/>
      <c r="L33" s="27"/>
      <c r="M33" s="32">
        <v>45148</v>
      </c>
      <c r="N33" s="38" t="s">
        <v>45</v>
      </c>
      <c r="O33" s="38" t="s">
        <v>46</v>
      </c>
      <c r="P33" s="40">
        <v>4383.72</v>
      </c>
    </row>
    <row r="34" spans="1:16" ht="45" x14ac:dyDescent="0.25">
      <c r="A34" s="19" t="s">
        <v>48</v>
      </c>
      <c r="B34" s="20">
        <v>27641.25</v>
      </c>
      <c r="C34" s="20">
        <v>29358.560000000001</v>
      </c>
      <c r="D34" s="20">
        <v>105</v>
      </c>
      <c r="E34" s="36">
        <f>C34+E33-J42-J41-J43-J44-J45-J55-J46+D34-J62</f>
        <v>71499.41</v>
      </c>
      <c r="F34" s="28"/>
      <c r="G34" s="37">
        <v>44950</v>
      </c>
      <c r="H34" s="38" t="s">
        <v>49</v>
      </c>
      <c r="I34" s="38" t="s">
        <v>50</v>
      </c>
      <c r="J34" s="34">
        <v>3200</v>
      </c>
      <c r="K34" s="27"/>
      <c r="L34" s="27"/>
      <c r="M34" s="39">
        <v>45145</v>
      </c>
      <c r="N34" s="41" t="s">
        <v>45</v>
      </c>
      <c r="O34" s="38" t="s">
        <v>46</v>
      </c>
      <c r="P34" s="40">
        <v>2191.86</v>
      </c>
    </row>
    <row r="35" spans="1:16" ht="45" x14ac:dyDescent="0.25">
      <c r="A35" s="19" t="s">
        <v>51</v>
      </c>
      <c r="B35" s="20">
        <v>27641.25</v>
      </c>
      <c r="C35" s="20">
        <v>26054.48</v>
      </c>
      <c r="D35" s="20"/>
      <c r="E35" s="36">
        <f>C35+E34-J47-J48-J49-J50-J51</f>
        <v>79905.87</v>
      </c>
      <c r="F35" s="28"/>
      <c r="G35" s="37">
        <v>44942</v>
      </c>
      <c r="H35" s="38" t="s">
        <v>45</v>
      </c>
      <c r="I35" s="38" t="s">
        <v>46</v>
      </c>
      <c r="J35" s="34">
        <v>4493.72</v>
      </c>
      <c r="K35" s="27"/>
      <c r="L35" s="27"/>
      <c r="M35" s="39">
        <v>45146</v>
      </c>
      <c r="N35" s="38" t="s">
        <v>45</v>
      </c>
      <c r="O35" s="38" t="s">
        <v>46</v>
      </c>
      <c r="P35" s="40">
        <v>4383.72</v>
      </c>
    </row>
    <row r="36" spans="1:16" ht="30" x14ac:dyDescent="0.25">
      <c r="A36" s="19" t="s">
        <v>52</v>
      </c>
      <c r="B36" s="20">
        <v>27641.25</v>
      </c>
      <c r="C36" s="20">
        <v>29283.51</v>
      </c>
      <c r="D36" s="20"/>
      <c r="E36" s="36">
        <f>C36+E35-J52-J53-J54</f>
        <v>97955.079999999987</v>
      </c>
      <c r="F36" s="28"/>
      <c r="G36" s="37">
        <v>44963</v>
      </c>
      <c r="H36" s="38" t="s">
        <v>53</v>
      </c>
      <c r="I36" s="38" t="s">
        <v>54</v>
      </c>
      <c r="J36" s="34">
        <v>240</v>
      </c>
      <c r="K36" s="27"/>
      <c r="L36" s="27"/>
      <c r="M36" s="39">
        <v>45104</v>
      </c>
      <c r="N36" s="38" t="s">
        <v>45</v>
      </c>
      <c r="O36" s="38" t="s">
        <v>55</v>
      </c>
      <c r="P36" s="40">
        <v>2682.68</v>
      </c>
    </row>
    <row r="37" spans="1:16" ht="45" x14ac:dyDescent="0.25">
      <c r="A37" s="19" t="s">
        <v>56</v>
      </c>
      <c r="B37" s="20">
        <v>27641.25</v>
      </c>
      <c r="C37" s="20">
        <v>25231.82</v>
      </c>
      <c r="D37" s="20">
        <v>105</v>
      </c>
      <c r="E37" s="36">
        <f>C37+E36-J56-J59-P36+D37</f>
        <v>89157.47</v>
      </c>
      <c r="F37" s="28"/>
      <c r="G37" s="37">
        <v>44959</v>
      </c>
      <c r="H37" s="38" t="s">
        <v>45</v>
      </c>
      <c r="I37" s="38" t="s">
        <v>57</v>
      </c>
      <c r="J37" s="34">
        <v>6253.72</v>
      </c>
      <c r="K37" s="27"/>
      <c r="L37" s="27"/>
      <c r="M37" s="39">
        <v>45181</v>
      </c>
      <c r="N37" s="38" t="s">
        <v>45</v>
      </c>
      <c r="O37" s="38" t="s">
        <v>58</v>
      </c>
      <c r="P37" s="40">
        <v>2120.36</v>
      </c>
    </row>
    <row r="38" spans="1:16" ht="60" x14ac:dyDescent="0.25">
      <c r="A38" s="19" t="s">
        <v>59</v>
      </c>
      <c r="B38" s="20">
        <v>27641.25</v>
      </c>
      <c r="C38" s="20">
        <v>28987.84</v>
      </c>
      <c r="D38" s="20"/>
      <c r="E38" s="36">
        <f>C38+E37-J57-J58-J60-J61-P32-P38-P55-P68</f>
        <v>75641.159999999989</v>
      </c>
      <c r="F38" s="28"/>
      <c r="G38" s="37">
        <v>44959</v>
      </c>
      <c r="H38" s="38" t="s">
        <v>45</v>
      </c>
      <c r="I38" s="38" t="s">
        <v>60</v>
      </c>
      <c r="J38" s="34">
        <v>13442.22</v>
      </c>
      <c r="K38" s="27"/>
      <c r="L38" s="27"/>
      <c r="M38" s="39">
        <v>45118</v>
      </c>
      <c r="N38" s="38" t="s">
        <v>45</v>
      </c>
      <c r="O38" s="38" t="s">
        <v>61</v>
      </c>
      <c r="P38" s="40">
        <v>10248.85</v>
      </c>
    </row>
    <row r="39" spans="1:16" ht="45" x14ac:dyDescent="0.25">
      <c r="A39" s="19" t="s">
        <v>62</v>
      </c>
      <c r="B39" s="20">
        <v>27641.25</v>
      </c>
      <c r="C39" s="20">
        <v>29620.59</v>
      </c>
      <c r="D39" s="20">
        <v>210</v>
      </c>
      <c r="E39" s="36">
        <f>C39+E38-P33-P34-P35+D39</f>
        <v>94512.449999999983</v>
      </c>
      <c r="F39" s="28"/>
      <c r="G39" s="37">
        <v>44972</v>
      </c>
      <c r="H39" s="38" t="s">
        <v>45</v>
      </c>
      <c r="I39" s="38" t="s">
        <v>63</v>
      </c>
      <c r="J39" s="34">
        <v>2441.56</v>
      </c>
      <c r="K39" s="27"/>
      <c r="L39" s="27"/>
      <c r="M39" s="32">
        <v>45180</v>
      </c>
      <c r="N39" s="38" t="s">
        <v>45</v>
      </c>
      <c r="O39" s="38" t="s">
        <v>46</v>
      </c>
      <c r="P39" s="40">
        <v>4493.72</v>
      </c>
    </row>
    <row r="40" spans="1:16" ht="30" x14ac:dyDescent="0.25">
      <c r="A40" s="19" t="s">
        <v>64</v>
      </c>
      <c r="B40" s="20">
        <v>27641.25</v>
      </c>
      <c r="C40" s="20">
        <v>27405.52</v>
      </c>
      <c r="D40" s="20"/>
      <c r="E40" s="36">
        <f>C40+E39-P37-P39-P40-P41</f>
        <v>107550.64999999998</v>
      </c>
      <c r="F40" s="28"/>
      <c r="G40" s="37">
        <v>44979</v>
      </c>
      <c r="H40" s="38" t="s">
        <v>65</v>
      </c>
      <c r="I40" s="38" t="s">
        <v>43</v>
      </c>
      <c r="J40" s="34">
        <v>8000</v>
      </c>
      <c r="K40" s="27"/>
      <c r="L40" s="27"/>
      <c r="M40" s="39">
        <v>45174</v>
      </c>
      <c r="N40" s="38" t="s">
        <v>45</v>
      </c>
      <c r="O40" s="38" t="s">
        <v>66</v>
      </c>
      <c r="P40" s="40">
        <v>2480.2800000000002</v>
      </c>
    </row>
    <row r="41" spans="1:16" ht="45" x14ac:dyDescent="0.25">
      <c r="A41" s="19" t="s">
        <v>67</v>
      </c>
      <c r="B41" s="20">
        <v>27641.25</v>
      </c>
      <c r="C41" s="20">
        <v>30332.25</v>
      </c>
      <c r="D41" s="20">
        <v>105</v>
      </c>
      <c r="E41" s="36">
        <f>C41+E40-P45-P42-P43-P44-P46-P50-P51+D41-P67-P69-P74</f>
        <v>67527.949999999983</v>
      </c>
      <c r="F41" s="28"/>
      <c r="G41" s="39">
        <v>45000</v>
      </c>
      <c r="H41" s="38" t="s">
        <v>45</v>
      </c>
      <c r="I41" s="38" t="s">
        <v>68</v>
      </c>
      <c r="J41" s="34">
        <v>2798.07</v>
      </c>
      <c r="K41" s="27"/>
      <c r="L41" s="27"/>
      <c r="M41" s="39">
        <v>45184</v>
      </c>
      <c r="N41" s="38" t="s">
        <v>45</v>
      </c>
      <c r="O41" s="38" t="s">
        <v>69</v>
      </c>
      <c r="P41" s="40">
        <v>5272.96</v>
      </c>
    </row>
    <row r="42" spans="1:16" ht="45" x14ac:dyDescent="0.25">
      <c r="A42" s="19" t="s">
        <v>70</v>
      </c>
      <c r="B42" s="20">
        <v>27641.25</v>
      </c>
      <c r="C42" s="20">
        <v>28197.19</v>
      </c>
      <c r="D42" s="20">
        <v>210</v>
      </c>
      <c r="E42" s="36">
        <f>C42+E41-P47-P52+D42-P56-P57-P65-P66-P72-P71-P70</f>
        <v>57252.749999999978</v>
      </c>
      <c r="F42" s="28"/>
      <c r="G42" s="39">
        <v>44995</v>
      </c>
      <c r="H42" s="38" t="s">
        <v>45</v>
      </c>
      <c r="I42" s="38" t="s">
        <v>71</v>
      </c>
      <c r="J42" s="34">
        <v>2340.36</v>
      </c>
      <c r="K42" s="27"/>
      <c r="L42" s="27"/>
      <c r="M42" s="39">
        <v>45218</v>
      </c>
      <c r="N42" s="38" t="s">
        <v>45</v>
      </c>
      <c r="O42" s="38" t="s">
        <v>72</v>
      </c>
      <c r="P42" s="40">
        <v>1106.93</v>
      </c>
    </row>
    <row r="43" spans="1:16" ht="45" x14ac:dyDescent="0.25">
      <c r="A43" s="42" t="s">
        <v>73</v>
      </c>
      <c r="B43" s="20">
        <v>27641.25</v>
      </c>
      <c r="C43" s="20">
        <v>27356.92</v>
      </c>
      <c r="D43" s="20">
        <v>315</v>
      </c>
      <c r="E43" s="36">
        <f>C43+E42-P48-P49-P53-P54+D43-P58-P59-P60-P61-P62-P63-P64-P73-P75</f>
        <v>5881.8299999999754</v>
      </c>
      <c r="F43" s="28"/>
      <c r="G43" s="39">
        <v>44994</v>
      </c>
      <c r="H43" s="38" t="s">
        <v>74</v>
      </c>
      <c r="I43" s="38" t="s">
        <v>43</v>
      </c>
      <c r="J43" s="34">
        <v>5000</v>
      </c>
      <c r="K43" s="43"/>
      <c r="L43" s="27"/>
      <c r="M43" s="39">
        <v>45217</v>
      </c>
      <c r="N43" s="38" t="s">
        <v>45</v>
      </c>
      <c r="O43" s="38" t="s">
        <v>75</v>
      </c>
      <c r="P43" s="40">
        <v>2934.36</v>
      </c>
    </row>
    <row r="44" spans="1:16" ht="45" x14ac:dyDescent="0.25">
      <c r="A44" s="44" t="s">
        <v>76</v>
      </c>
      <c r="B44" s="20"/>
      <c r="C44" s="21">
        <f>SUM(C32:C43)</f>
        <v>333385.64</v>
      </c>
      <c r="D44" s="21">
        <f>SUM(D32:D43)</f>
        <v>1260</v>
      </c>
      <c r="E44" s="45"/>
      <c r="F44" s="28"/>
      <c r="G44" s="39">
        <v>45012</v>
      </c>
      <c r="H44" s="38" t="s">
        <v>45</v>
      </c>
      <c r="I44" s="38" t="s">
        <v>46</v>
      </c>
      <c r="J44" s="34">
        <v>4505.82</v>
      </c>
      <c r="K44" s="27"/>
      <c r="L44" s="27"/>
      <c r="M44" s="39">
        <v>45222</v>
      </c>
      <c r="N44" s="38" t="s">
        <v>45</v>
      </c>
      <c r="O44" s="38" t="s">
        <v>77</v>
      </c>
      <c r="P44" s="40">
        <v>33061.82</v>
      </c>
    </row>
    <row r="45" spans="1:16" ht="45" x14ac:dyDescent="0.25">
      <c r="A45" s="27"/>
      <c r="B45" s="46"/>
      <c r="C45" s="27"/>
      <c r="D45" s="27"/>
      <c r="E45" s="47">
        <f>C31+C44-J71+D44</f>
        <v>5881.8300000000163</v>
      </c>
      <c r="F45" s="28"/>
      <c r="G45" s="37">
        <v>44986</v>
      </c>
      <c r="H45" s="38" t="s">
        <v>45</v>
      </c>
      <c r="I45" s="38" t="s">
        <v>68</v>
      </c>
      <c r="J45" s="34">
        <v>2515.92</v>
      </c>
      <c r="K45" s="27"/>
      <c r="L45" s="27"/>
      <c r="M45" s="39">
        <v>45208</v>
      </c>
      <c r="N45" s="38" t="s">
        <v>45</v>
      </c>
      <c r="O45" s="38" t="s">
        <v>78</v>
      </c>
      <c r="P45" s="40">
        <v>2851.86</v>
      </c>
    </row>
    <row r="46" spans="1:16" ht="45" x14ac:dyDescent="0.25">
      <c r="A46" s="27"/>
      <c r="B46" s="46"/>
      <c r="C46" s="27"/>
      <c r="D46" s="27"/>
      <c r="E46" s="28"/>
      <c r="F46" s="28"/>
      <c r="G46" s="37">
        <v>45001</v>
      </c>
      <c r="H46" s="38" t="s">
        <v>79</v>
      </c>
      <c r="I46" s="38" t="s">
        <v>80</v>
      </c>
      <c r="J46" s="34">
        <v>9350</v>
      </c>
      <c r="K46" s="27"/>
      <c r="L46" s="27"/>
      <c r="M46" s="37">
        <v>45223</v>
      </c>
      <c r="N46" s="38" t="s">
        <v>45</v>
      </c>
      <c r="O46" s="38" t="s">
        <v>68</v>
      </c>
      <c r="P46" s="40">
        <v>17232.16</v>
      </c>
    </row>
    <row r="47" spans="1:16" ht="30" x14ac:dyDescent="0.25">
      <c r="A47" s="27"/>
      <c r="B47" s="46"/>
      <c r="C47" s="27"/>
      <c r="D47" s="27"/>
      <c r="E47" s="27"/>
      <c r="F47" s="28"/>
      <c r="G47" s="39">
        <v>45034</v>
      </c>
      <c r="H47" s="38" t="s">
        <v>81</v>
      </c>
      <c r="I47" s="38" t="s">
        <v>82</v>
      </c>
      <c r="J47" s="34">
        <v>1700</v>
      </c>
      <c r="K47" s="27"/>
      <c r="L47" s="27"/>
      <c r="M47" s="32">
        <v>45257</v>
      </c>
      <c r="N47" s="33" t="s">
        <v>83</v>
      </c>
      <c r="O47" s="33" t="s">
        <v>43</v>
      </c>
      <c r="P47" s="48">
        <v>10000</v>
      </c>
    </row>
    <row r="48" spans="1:16" ht="45" x14ac:dyDescent="0.25">
      <c r="A48" s="27"/>
      <c r="B48" s="46"/>
      <c r="C48" s="27"/>
      <c r="D48" s="27"/>
      <c r="E48" s="27"/>
      <c r="F48" s="28"/>
      <c r="G48" s="39">
        <v>45020</v>
      </c>
      <c r="H48" s="31" t="s">
        <v>45</v>
      </c>
      <c r="I48" s="31" t="s">
        <v>46</v>
      </c>
      <c r="J48" s="40">
        <v>4439.82</v>
      </c>
      <c r="K48" s="27"/>
      <c r="L48" s="27"/>
      <c r="M48" s="39">
        <v>45265</v>
      </c>
      <c r="N48" s="38" t="s">
        <v>84</v>
      </c>
      <c r="O48" s="38" t="s">
        <v>43</v>
      </c>
      <c r="P48" s="40">
        <v>5800</v>
      </c>
    </row>
    <row r="49" spans="1:16" ht="45" x14ac:dyDescent="0.25">
      <c r="A49" s="27"/>
      <c r="B49" s="46"/>
      <c r="C49" s="27"/>
      <c r="D49" s="27"/>
      <c r="E49" s="27"/>
      <c r="F49" s="28"/>
      <c r="G49" s="39">
        <v>45026</v>
      </c>
      <c r="H49" s="38" t="s">
        <v>45</v>
      </c>
      <c r="I49" s="38" t="s">
        <v>46</v>
      </c>
      <c r="J49" s="34">
        <v>2219.91</v>
      </c>
      <c r="K49" s="27"/>
      <c r="L49" s="27"/>
      <c r="M49" s="39">
        <v>45261</v>
      </c>
      <c r="N49" s="38" t="s">
        <v>84</v>
      </c>
      <c r="O49" s="38" t="s">
        <v>43</v>
      </c>
      <c r="P49" s="40">
        <v>11600</v>
      </c>
    </row>
    <row r="50" spans="1:16" ht="45" x14ac:dyDescent="0.25">
      <c r="A50" s="27"/>
      <c r="B50" s="46"/>
      <c r="C50" s="27"/>
      <c r="D50" s="27"/>
      <c r="E50" s="27"/>
      <c r="F50" s="28"/>
      <c r="G50" s="39">
        <v>45029</v>
      </c>
      <c r="H50" s="31" t="s">
        <v>45</v>
      </c>
      <c r="I50" s="31" t="s">
        <v>46</v>
      </c>
      <c r="J50" s="34">
        <v>4521.1099999999997</v>
      </c>
      <c r="K50" s="27"/>
      <c r="L50" s="27"/>
      <c r="M50" s="39">
        <v>45211</v>
      </c>
      <c r="N50" s="38" t="s">
        <v>45</v>
      </c>
      <c r="O50" s="38" t="s">
        <v>85</v>
      </c>
      <c r="P50" s="40">
        <v>2356.86</v>
      </c>
    </row>
    <row r="51" spans="1:16" ht="45" x14ac:dyDescent="0.25">
      <c r="A51" s="27"/>
      <c r="B51" s="46"/>
      <c r="C51" s="27"/>
      <c r="D51" s="27"/>
      <c r="E51" s="27"/>
      <c r="F51" s="28"/>
      <c r="G51" s="39">
        <v>45029</v>
      </c>
      <c r="H51" s="38" t="s">
        <v>45</v>
      </c>
      <c r="I51" s="38" t="s">
        <v>46</v>
      </c>
      <c r="J51" s="34">
        <v>4767.18</v>
      </c>
      <c r="K51" s="27"/>
      <c r="L51" s="27"/>
      <c r="M51" s="39">
        <v>45210</v>
      </c>
      <c r="N51" s="38" t="s">
        <v>45</v>
      </c>
      <c r="O51" s="38" t="s">
        <v>86</v>
      </c>
      <c r="P51" s="40">
        <v>2607.66</v>
      </c>
    </row>
    <row r="52" spans="1:16" ht="45" x14ac:dyDescent="0.25">
      <c r="A52" s="27"/>
      <c r="B52" s="46"/>
      <c r="C52" s="27"/>
      <c r="D52" s="27"/>
      <c r="E52" s="27"/>
      <c r="F52" s="28"/>
      <c r="G52" s="39">
        <v>45047</v>
      </c>
      <c r="H52" s="38" t="s">
        <v>45</v>
      </c>
      <c r="I52" s="38" t="s">
        <v>46</v>
      </c>
      <c r="J52" s="34">
        <v>2246.86</v>
      </c>
      <c r="K52" s="27"/>
      <c r="L52" s="27"/>
      <c r="M52" s="39">
        <v>45245</v>
      </c>
      <c r="N52" s="38" t="s">
        <v>45</v>
      </c>
      <c r="O52" s="38" t="s">
        <v>87</v>
      </c>
      <c r="P52" s="40">
        <v>2246.86</v>
      </c>
    </row>
    <row r="53" spans="1:16" ht="45" x14ac:dyDescent="0.25">
      <c r="A53" s="27"/>
      <c r="B53" s="46"/>
      <c r="C53" s="27"/>
      <c r="D53" s="27"/>
      <c r="E53" s="27"/>
      <c r="F53" s="28"/>
      <c r="G53" s="32">
        <v>45064</v>
      </c>
      <c r="H53" s="38" t="s">
        <v>45</v>
      </c>
      <c r="I53" s="31" t="s">
        <v>46</v>
      </c>
      <c r="J53" s="34">
        <v>4493.72</v>
      </c>
      <c r="K53" s="27"/>
      <c r="L53" s="27"/>
      <c r="M53" s="39">
        <v>45277</v>
      </c>
      <c r="N53" s="38" t="s">
        <v>84</v>
      </c>
      <c r="O53" s="38" t="s">
        <v>43</v>
      </c>
      <c r="P53" s="40">
        <v>2900</v>
      </c>
    </row>
    <row r="54" spans="1:16" ht="45" x14ac:dyDescent="0.25">
      <c r="A54" s="27"/>
      <c r="B54" s="46"/>
      <c r="C54" s="27"/>
      <c r="D54" s="27"/>
      <c r="E54" s="27"/>
      <c r="F54" s="28"/>
      <c r="G54" s="39">
        <v>45075</v>
      </c>
      <c r="H54" s="38" t="s">
        <v>45</v>
      </c>
      <c r="I54" s="38" t="s">
        <v>46</v>
      </c>
      <c r="J54" s="34">
        <v>4493.72</v>
      </c>
      <c r="K54" s="27"/>
      <c r="L54" s="27"/>
      <c r="M54" s="39">
        <v>45272</v>
      </c>
      <c r="N54" s="38" t="s">
        <v>84</v>
      </c>
      <c r="O54" s="38" t="s">
        <v>43</v>
      </c>
      <c r="P54" s="40">
        <v>17400</v>
      </c>
    </row>
    <row r="55" spans="1:16" ht="45" x14ac:dyDescent="0.25">
      <c r="A55" s="27"/>
      <c r="B55" s="46"/>
      <c r="C55" s="27"/>
      <c r="D55" s="27"/>
      <c r="E55" s="27"/>
      <c r="F55" s="28"/>
      <c r="G55" s="39">
        <v>45008</v>
      </c>
      <c r="H55" s="38" t="s">
        <v>45</v>
      </c>
      <c r="I55" s="38" t="s">
        <v>46</v>
      </c>
      <c r="J55" s="34">
        <v>4439.82</v>
      </c>
      <c r="K55" s="27"/>
      <c r="L55" s="27"/>
      <c r="M55" s="37">
        <v>45131</v>
      </c>
      <c r="N55" s="38" t="s">
        <v>45</v>
      </c>
      <c r="O55" s="38" t="s">
        <v>88</v>
      </c>
      <c r="P55" s="40">
        <v>4493.72</v>
      </c>
    </row>
    <row r="56" spans="1:16" ht="45" x14ac:dyDescent="0.25">
      <c r="A56" s="27"/>
      <c r="B56" s="46"/>
      <c r="C56" s="27"/>
      <c r="D56" s="27"/>
      <c r="E56" s="27"/>
      <c r="F56" s="28"/>
      <c r="G56" s="39">
        <v>45079</v>
      </c>
      <c r="H56" s="38" t="s">
        <v>45</v>
      </c>
      <c r="I56" s="38" t="s">
        <v>89</v>
      </c>
      <c r="J56" s="34">
        <v>22723.58</v>
      </c>
      <c r="K56" s="27"/>
      <c r="L56" s="27"/>
      <c r="M56" s="39">
        <v>45253</v>
      </c>
      <c r="N56" s="38" t="s">
        <v>45</v>
      </c>
      <c r="O56" s="38" t="s">
        <v>87</v>
      </c>
      <c r="P56" s="48">
        <v>4377.12</v>
      </c>
    </row>
    <row r="57" spans="1:16" ht="45" x14ac:dyDescent="0.25">
      <c r="A57" s="27"/>
      <c r="B57" s="46"/>
      <c r="C57" s="27"/>
      <c r="D57" s="27"/>
      <c r="E57" s="27"/>
      <c r="F57" s="28"/>
      <c r="G57" s="39">
        <v>45112</v>
      </c>
      <c r="H57" s="38" t="s">
        <v>45</v>
      </c>
      <c r="I57" s="38" t="s">
        <v>68</v>
      </c>
      <c r="J57" s="34">
        <v>1408.44</v>
      </c>
      <c r="K57" s="27"/>
      <c r="L57" s="27"/>
      <c r="M57" s="39">
        <v>45251</v>
      </c>
      <c r="N57" s="38" t="s">
        <v>45</v>
      </c>
      <c r="O57" s="38" t="s">
        <v>90</v>
      </c>
      <c r="P57" s="48">
        <v>2439.58</v>
      </c>
    </row>
    <row r="58" spans="1:16" ht="45" x14ac:dyDescent="0.25">
      <c r="A58" s="27"/>
      <c r="B58" s="46"/>
      <c r="C58" s="27"/>
      <c r="D58" s="27"/>
      <c r="E58" s="27"/>
      <c r="F58" s="28"/>
      <c r="G58" s="39">
        <v>45125</v>
      </c>
      <c r="H58" s="38" t="s">
        <v>45</v>
      </c>
      <c r="I58" s="38" t="s">
        <v>46</v>
      </c>
      <c r="J58" s="40">
        <v>4383.72</v>
      </c>
      <c r="K58" s="27"/>
      <c r="L58" s="27"/>
      <c r="M58" s="39">
        <v>45264</v>
      </c>
      <c r="N58" s="38" t="s">
        <v>45</v>
      </c>
      <c r="O58" s="38" t="s">
        <v>87</v>
      </c>
      <c r="P58" s="48">
        <v>4493.72</v>
      </c>
    </row>
    <row r="59" spans="1:16" ht="45" x14ac:dyDescent="0.25">
      <c r="A59" s="27"/>
      <c r="B59" s="46"/>
      <c r="C59" s="27"/>
      <c r="D59" s="27"/>
      <c r="E59" s="27"/>
      <c r="F59" s="28"/>
      <c r="G59" s="32">
        <v>45079</v>
      </c>
      <c r="H59" s="38" t="s">
        <v>45</v>
      </c>
      <c r="I59" s="38" t="s">
        <v>91</v>
      </c>
      <c r="J59" s="40">
        <v>8728.17</v>
      </c>
      <c r="K59" s="27"/>
      <c r="L59" s="27"/>
      <c r="M59" s="39">
        <v>45266</v>
      </c>
      <c r="N59" s="38" t="s">
        <v>45</v>
      </c>
      <c r="O59" s="38" t="s">
        <v>87</v>
      </c>
      <c r="P59" s="48">
        <v>4537.72</v>
      </c>
    </row>
    <row r="60" spans="1:16" ht="45" x14ac:dyDescent="0.25">
      <c r="A60" s="27"/>
      <c r="B60" s="46"/>
      <c r="C60" s="27"/>
      <c r="D60" s="27"/>
      <c r="E60" s="27"/>
      <c r="F60" s="28"/>
      <c r="G60" s="39">
        <v>45146</v>
      </c>
      <c r="H60" s="38" t="s">
        <v>45</v>
      </c>
      <c r="I60" s="38" t="s">
        <v>46</v>
      </c>
      <c r="J60" s="40">
        <v>4383.72</v>
      </c>
      <c r="K60" s="27"/>
      <c r="L60" s="27"/>
      <c r="M60" s="39">
        <v>45265</v>
      </c>
      <c r="N60" s="38" t="s">
        <v>45</v>
      </c>
      <c r="O60" s="38" t="s">
        <v>87</v>
      </c>
      <c r="P60" s="48">
        <v>4537.72</v>
      </c>
    </row>
    <row r="61" spans="1:16" ht="45" x14ac:dyDescent="0.25">
      <c r="A61" s="27"/>
      <c r="B61" s="46"/>
      <c r="C61" s="27"/>
      <c r="D61" s="27"/>
      <c r="E61" s="27"/>
      <c r="F61" s="28"/>
      <c r="G61" s="39">
        <v>45112</v>
      </c>
      <c r="H61" s="38" t="s">
        <v>45</v>
      </c>
      <c r="I61" s="38" t="s">
        <v>46</v>
      </c>
      <c r="J61" s="40">
        <v>4383.72</v>
      </c>
      <c r="K61" s="27"/>
      <c r="L61" s="27"/>
      <c r="M61" s="39">
        <v>45286</v>
      </c>
      <c r="N61" s="31" t="s">
        <v>45</v>
      </c>
      <c r="O61" s="31" t="s">
        <v>87</v>
      </c>
      <c r="P61" s="48">
        <v>4537.72</v>
      </c>
    </row>
    <row r="62" spans="1:16" ht="45" x14ac:dyDescent="0.25">
      <c r="A62" s="27"/>
      <c r="B62" s="46"/>
      <c r="C62" s="27"/>
      <c r="D62" s="27"/>
      <c r="E62" s="27"/>
      <c r="F62" s="28"/>
      <c r="G62" s="49">
        <v>44995</v>
      </c>
      <c r="H62" s="41" t="s">
        <v>92</v>
      </c>
      <c r="I62" s="41" t="s">
        <v>93</v>
      </c>
      <c r="J62" s="50">
        <v>1317</v>
      </c>
      <c r="K62" s="27"/>
      <c r="L62" s="27"/>
      <c r="M62" s="39">
        <v>45274</v>
      </c>
      <c r="N62" s="38" t="s">
        <v>45</v>
      </c>
      <c r="O62" s="38" t="s">
        <v>87</v>
      </c>
      <c r="P62" s="48">
        <v>4537.72</v>
      </c>
    </row>
    <row r="63" spans="1:16" ht="45" x14ac:dyDescent="0.25">
      <c r="A63" s="27"/>
      <c r="B63" s="46"/>
      <c r="C63" s="27"/>
      <c r="D63" s="27"/>
      <c r="E63" s="27"/>
      <c r="F63" s="28"/>
      <c r="G63" s="27"/>
      <c r="H63" s="27"/>
      <c r="I63" s="27"/>
      <c r="J63" s="51">
        <f>SUM(J31:J62)</f>
        <v>159725.60000000003</v>
      </c>
      <c r="K63" s="27"/>
      <c r="L63" s="27"/>
      <c r="M63" s="39">
        <v>45268</v>
      </c>
      <c r="N63" s="38" t="s">
        <v>45</v>
      </c>
      <c r="O63" s="38" t="s">
        <v>87</v>
      </c>
      <c r="P63" s="48">
        <v>4493.72</v>
      </c>
    </row>
    <row r="64" spans="1:16" ht="45" x14ac:dyDescent="0.25">
      <c r="A64" s="27"/>
      <c r="B64" s="46"/>
      <c r="C64" s="27"/>
      <c r="D64" s="27"/>
      <c r="E64" s="27"/>
      <c r="F64" s="28"/>
      <c r="G64" s="27"/>
      <c r="H64" s="27"/>
      <c r="I64" s="27"/>
      <c r="J64" s="27"/>
      <c r="K64" s="27"/>
      <c r="L64" s="27"/>
      <c r="M64" s="39">
        <v>45280</v>
      </c>
      <c r="N64" s="38" t="s">
        <v>45</v>
      </c>
      <c r="O64" s="38" t="s">
        <v>87</v>
      </c>
      <c r="P64" s="48">
        <v>4493.72</v>
      </c>
    </row>
    <row r="65" spans="1:16" ht="45" x14ac:dyDescent="0.25">
      <c r="A65" s="27"/>
      <c r="B65" s="46"/>
      <c r="C65" s="27"/>
      <c r="D65" s="27"/>
      <c r="E65" s="27"/>
      <c r="F65" s="28"/>
      <c r="G65" s="27"/>
      <c r="H65" s="27"/>
      <c r="I65" s="27"/>
      <c r="J65" s="27"/>
      <c r="K65" s="27"/>
      <c r="L65" s="27"/>
      <c r="M65" s="39">
        <v>45245</v>
      </c>
      <c r="N65" s="38" t="s">
        <v>45</v>
      </c>
      <c r="O65" s="38" t="s">
        <v>94</v>
      </c>
      <c r="P65" s="48">
        <v>4996.8599999999997</v>
      </c>
    </row>
    <row r="66" spans="1:16" ht="45" x14ac:dyDescent="0.25">
      <c r="A66" s="27"/>
      <c r="B66" s="46"/>
      <c r="C66" s="27"/>
      <c r="D66" s="27"/>
      <c r="E66" s="27"/>
      <c r="F66" s="28"/>
      <c r="G66" s="27"/>
      <c r="H66" s="27"/>
      <c r="I66" s="27"/>
      <c r="J66" s="27"/>
      <c r="K66" s="27"/>
      <c r="L66" s="27"/>
      <c r="M66" s="39">
        <v>45250</v>
      </c>
      <c r="N66" s="38" t="s">
        <v>45</v>
      </c>
      <c r="O66" s="38" t="s">
        <v>95</v>
      </c>
      <c r="P66" s="48">
        <v>2906.86</v>
      </c>
    </row>
    <row r="67" spans="1:16" ht="30" x14ac:dyDescent="0.25">
      <c r="A67" s="27"/>
      <c r="B67" s="46"/>
      <c r="C67" s="27"/>
      <c r="D67" s="27"/>
      <c r="E67" s="27"/>
      <c r="F67" s="28"/>
      <c r="G67" s="27"/>
      <c r="H67" s="27"/>
      <c r="I67" s="27"/>
      <c r="J67" s="27"/>
      <c r="K67" s="27"/>
      <c r="L67" s="27"/>
      <c r="M67" s="39">
        <v>45205</v>
      </c>
      <c r="N67" s="38" t="s">
        <v>45</v>
      </c>
      <c r="O67" s="38" t="s">
        <v>96</v>
      </c>
      <c r="P67" s="48">
        <v>3676.86</v>
      </c>
    </row>
    <row r="68" spans="1:16" ht="45" x14ac:dyDescent="0.25">
      <c r="A68" s="27"/>
      <c r="B68" s="46"/>
      <c r="C68" s="27"/>
      <c r="D68" s="27"/>
      <c r="E68" s="27"/>
      <c r="F68" s="28"/>
      <c r="G68" s="27"/>
      <c r="H68" s="27"/>
      <c r="I68" s="27"/>
      <c r="J68" s="27"/>
      <c r="K68" s="27"/>
      <c r="L68" s="27"/>
      <c r="M68" s="39">
        <v>45118</v>
      </c>
      <c r="N68" s="38" t="s">
        <v>45</v>
      </c>
      <c r="O68" s="38" t="s">
        <v>97</v>
      </c>
      <c r="P68" s="48">
        <v>8818.26</v>
      </c>
    </row>
    <row r="69" spans="1:16" ht="30" x14ac:dyDescent="0.25">
      <c r="A69" s="27"/>
      <c r="B69" s="46"/>
      <c r="C69" s="27"/>
      <c r="D69" s="27"/>
      <c r="E69" s="27"/>
      <c r="F69" s="28"/>
      <c r="G69" s="27"/>
      <c r="H69" s="27"/>
      <c r="I69" s="27"/>
      <c r="J69" s="27"/>
      <c r="K69" s="27"/>
      <c r="L69" s="27"/>
      <c r="M69" s="39">
        <v>45596</v>
      </c>
      <c r="N69" s="38" t="s">
        <v>45</v>
      </c>
      <c r="O69" s="38" t="s">
        <v>66</v>
      </c>
      <c r="P69" s="48">
        <v>2373.58</v>
      </c>
    </row>
    <row r="70" spans="1:16" ht="60" x14ac:dyDescent="0.25">
      <c r="A70" s="27"/>
      <c r="B70" s="46"/>
      <c r="C70" s="27"/>
      <c r="D70" s="27"/>
      <c r="E70" s="27"/>
      <c r="F70" s="28"/>
      <c r="G70" s="27"/>
      <c r="H70" s="27"/>
      <c r="I70" s="27"/>
      <c r="J70" s="52" t="s">
        <v>98</v>
      </c>
      <c r="K70" s="27"/>
      <c r="L70" s="27"/>
      <c r="M70" s="39">
        <v>45238</v>
      </c>
      <c r="N70" s="38" t="s">
        <v>45</v>
      </c>
      <c r="O70" s="38" t="s">
        <v>99</v>
      </c>
      <c r="P70" s="48">
        <v>2328.2600000000002</v>
      </c>
    </row>
    <row r="71" spans="1:16" ht="30" x14ac:dyDescent="0.25">
      <c r="A71" s="27"/>
      <c r="B71" s="46"/>
      <c r="C71" s="27"/>
      <c r="D71" s="27"/>
      <c r="E71" s="27"/>
      <c r="F71" s="28"/>
      <c r="G71" s="27"/>
      <c r="H71" s="27"/>
      <c r="I71" s="27"/>
      <c r="J71" s="53">
        <f>J63+P76</f>
        <v>403864.63</v>
      </c>
      <c r="K71" s="27"/>
      <c r="L71" s="27"/>
      <c r="M71" s="39">
        <v>45287</v>
      </c>
      <c r="N71" s="38" t="s">
        <v>45</v>
      </c>
      <c r="O71" s="38" t="s">
        <v>100</v>
      </c>
      <c r="P71" s="48">
        <v>7903.72</v>
      </c>
    </row>
    <row r="72" spans="1:16" ht="45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27"/>
      <c r="K72" s="27"/>
      <c r="L72" s="27"/>
      <c r="M72" s="39">
        <v>45245</v>
      </c>
      <c r="N72" s="38" t="s">
        <v>45</v>
      </c>
      <c r="O72" s="38" t="s">
        <v>101</v>
      </c>
      <c r="P72" s="48">
        <v>1483.13</v>
      </c>
    </row>
    <row r="73" spans="1:16" ht="30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39">
        <v>45267</v>
      </c>
      <c r="N73" s="38" t="s">
        <v>45</v>
      </c>
      <c r="O73" s="38" t="s">
        <v>66</v>
      </c>
      <c r="P73" s="48">
        <v>2687.08</v>
      </c>
    </row>
    <row r="74" spans="1:16" ht="4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39">
        <v>45223</v>
      </c>
      <c r="N74" s="38" t="s">
        <v>45</v>
      </c>
      <c r="O74" s="38" t="s">
        <v>102</v>
      </c>
      <c r="P74" s="48">
        <v>2257.86</v>
      </c>
    </row>
    <row r="75" spans="1:16" ht="45" x14ac:dyDescent="0.25">
      <c r="A75" s="22"/>
      <c r="B75" s="22"/>
      <c r="C75" s="22"/>
      <c r="D75" s="22"/>
      <c r="E75" s="23"/>
      <c r="F75" s="22"/>
      <c r="G75" s="22"/>
      <c r="H75" s="22"/>
      <c r="I75" s="23"/>
      <c r="J75" s="27"/>
      <c r="K75" s="27"/>
      <c r="L75" s="27"/>
      <c r="M75" s="39">
        <v>45280</v>
      </c>
      <c r="N75" s="38" t="s">
        <v>45</v>
      </c>
      <c r="O75" s="38" t="s">
        <v>103</v>
      </c>
      <c r="P75" s="54">
        <v>7023.72</v>
      </c>
    </row>
    <row r="76" spans="1:16" x14ac:dyDescent="0.25">
      <c r="A76" s="24"/>
      <c r="B76" s="25"/>
      <c r="C76" s="26"/>
      <c r="D76" s="26"/>
      <c r="E76" s="55"/>
      <c r="F76" s="24"/>
      <c r="G76" s="25"/>
      <c r="H76" s="25"/>
      <c r="I76" s="56"/>
      <c r="J76" s="27"/>
      <c r="K76" s="27"/>
      <c r="L76" s="27"/>
      <c r="M76" s="27"/>
      <c r="N76" s="27"/>
      <c r="O76" s="27"/>
      <c r="P76" s="51">
        <f>SUM(P32:P75)</f>
        <v>244139.02999999994</v>
      </c>
    </row>
  </sheetData>
  <mergeCells count="4">
    <mergeCell ref="A1:F1"/>
    <mergeCell ref="G29:J29"/>
    <mergeCell ref="M29:P29"/>
    <mergeCell ref="A72:I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2024-04-01T07:19:53Z</dcterms:created>
  <dcterms:modified xsi:type="dcterms:W3CDTF">2024-04-11T15:15:42Z</dcterms:modified>
</cp:coreProperties>
</file>